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999B57D9-7E6D-4F3C-B4C5-382E5FCCE107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21" i="2" l="1"/>
  <c r="D27" i="2" l="1"/>
  <c r="C27" i="2"/>
  <c r="D20" i="2"/>
  <c r="C20" i="2"/>
  <c r="D18" i="2"/>
  <c r="C18" i="2"/>
  <c r="D38" i="2" l="1"/>
  <c r="D35" i="2" s="1"/>
  <c r="C38" i="2"/>
  <c r="C35" i="2" s="1"/>
  <c r="D37" i="2"/>
  <c r="C37" i="2"/>
  <c r="D34" i="2"/>
  <c r="C34" i="2"/>
  <c r="D33" i="2"/>
  <c r="C33" i="2"/>
  <c r="D31" i="2"/>
  <c r="C31" i="2"/>
  <c r="D30" i="2"/>
  <c r="C30" i="2"/>
  <c r="D29" i="2"/>
  <c r="C29" i="2"/>
  <c r="D26" i="2"/>
  <c r="C26" i="2"/>
  <c r="D25" i="2"/>
  <c r="C25" i="2"/>
  <c r="D24" i="2"/>
  <c r="C24" i="2"/>
  <c r="D23" i="2"/>
  <c r="C23" i="2"/>
  <c r="D21" i="2"/>
  <c r="D19" i="2"/>
  <c r="C19" i="2"/>
  <c r="D17" i="2" l="1"/>
  <c r="C17" i="2"/>
</calcChain>
</file>

<file path=xl/sharedStrings.xml><?xml version="1.0" encoding="utf-8"?>
<sst xmlns="http://schemas.openxmlformats.org/spreadsheetml/2006/main" count="186" uniqueCount="182">
  <si>
    <t>IBN ALHAYTHAM HOSPITAL COMPANY</t>
  </si>
  <si>
    <t>THE CONSULTANT &amp; INVESTMENT GROUP</t>
  </si>
  <si>
    <t>مستشفى ابن الهيثم</t>
  </si>
  <si>
    <t>المجموعة الاستشارية الاستثمارية</t>
  </si>
  <si>
    <t xml:space="preserve"> Property, plant and equipment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</si>
  <si>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</si>
  <si>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</si>
  <si>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</si>
  <si>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Deferred tax assets</t>
  </si>
  <si>
    <t xml:space="preserve"> Trade and other non-current receivables</t>
  </si>
  <si>
    <t xml:space="preserve"> Projects under implementation</t>
  </si>
  <si>
    <t xml:space="preserve"> Total non-current assets</t>
  </si>
  <si>
    <t xml:space="preserve"> Current inventories</t>
  </si>
  <si>
    <t xml:space="preserve"> Trade and other current receivables</t>
  </si>
  <si>
    <t xml:space="preserve"> Current receivables due from related parties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</si>
  <si>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</si>
  <si>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</si>
  <si>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</si>
  <si>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</si>
  <si>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</si>
  <si>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</si>
  <si>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</si>
  <si>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</si>
  <si>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</si>
  <si>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</si>
  <si>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Total equity attributable to owners of parent</t>
  </si>
  <si>
    <t xml:space="preserve"> Total equity</t>
  </si>
  <si>
    <t xml:space="preserve"> Non current borrowings</t>
  </si>
  <si>
    <t xml:space="preserve"> Trade and other non-current payables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</si>
  <si>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</si>
  <si>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</si>
  <si>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</si>
  <si>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</si>
  <si>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Other current financial liabilities</t>
  </si>
  <si>
    <t xml:space="preserve"> Income tax provision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</si>
  <si>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</si>
  <si>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</si>
  <si>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</si>
  <si>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</si>
  <si>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</si>
  <si>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</si>
  <si>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</si>
  <si>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</si>
  <si>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</si>
  <si>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</si>
  <si>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</si>
  <si>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</si>
  <si>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</si>
  <si>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Gains (losses) on financial assets at fair value through income statement</t>
  </si>
  <si>
    <t xml:space="preserve"> Finance costs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</si>
  <si>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</si>
  <si>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</si>
  <si>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</si>
  <si>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</si>
  <si>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</si>
  <si>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</si>
  <si>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</si>
  <si>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</si>
  <si>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</si>
  <si>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</si>
  <si>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</si>
  <si>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</si>
  <si>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</si>
  <si>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</si>
  <si>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</si>
  <si>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مشاريع تحت التنفيذ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</si>
  <si>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</si>
  <si>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</si>
  <si>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</si>
  <si>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الذمم المدينة المتداولة المستحقة من أطراف ذات علاقة</t>
  </si>
  <si>
    <t xml:space="preserve"> النقد في الصندوق ولدى البنوك</t>
  </si>
  <si>
    <t xml:space="preserve"> موجودات متداولة أخرى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</si>
  <si>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</si>
  <si>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</si>
  <si>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</si>
  <si>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</si>
  <si>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</si>
  <si>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</si>
  <si>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</si>
  <si>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</si>
  <si>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</si>
  <si>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</si>
  <si>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</si>
  <si>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</si>
  <si>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</si>
  <si>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</si>
  <si>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</si>
  <si>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</si>
  <si>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مطلوبات مالية متداولة أخرى</t>
  </si>
  <si>
    <t xml:space="preserve"> مخصص ضريبة دخل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</si>
  <si>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</si>
  <si>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</si>
  <si>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</si>
  <si>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</si>
  <si>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</si>
  <si>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</si>
  <si>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</si>
  <si>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</si>
  <si>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</si>
  <si>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</si>
  <si>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</si>
  <si>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</si>
  <si>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</si>
  <si>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ارباح (خسائر) موجودات مالية بالقيمة العادلة من خلال قائمة الدخل</t>
  </si>
  <si>
    <t xml:space="preserve"> تكاليف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</si>
  <si>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</si>
  <si>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</si>
  <si>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</si>
  <si>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</si>
  <si>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</si>
  <si>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</si>
  <si>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</si>
  <si>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</si>
  <si>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</si>
  <si>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</si>
  <si>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</si>
  <si>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قائمة الدخل</t>
  </si>
  <si>
    <t>Income statement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</si>
  <si>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</si>
  <si>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</si>
  <si>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</si>
  <si>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</si>
  <si>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</si>
  <si>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</si>
  <si>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</si>
  <si>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</si>
  <si>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</si>
  <si>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</si>
  <si>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</si>
  <si>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</si>
  <si>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</si>
  <si>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</si>
  <si>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</si>
  <si>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</si>
  <si>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</si>
  <si>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</si>
  <si>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</si>
  <si>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</si>
  <si>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</si>
  <si>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</si>
  <si>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</si>
  <si>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</si>
  <si>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</si>
  <si>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</si>
  <si>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</si>
  <si>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</si>
  <si>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</si>
  <si>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</si>
  <si>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</si>
  <si>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</si>
  <si>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</si>
  <si>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</si>
  <si>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</si>
  <si>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</si>
  <si>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</si>
  <si>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</si>
  <si>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</si>
  <si>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</si>
  <si>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</si>
  <si>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</si>
  <si>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</si>
  <si>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</si>
  <si>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</si>
  <si>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</si>
  <si>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</si>
  <si>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</si>
  <si>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</si>
  <si>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</si>
  <si>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</si>
  <si>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</si>
  <si>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</si>
  <si>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</si>
  <si>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</si>
  <si>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</si>
  <si>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</si>
  <si>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</si>
  <si>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 xml:space="preserve"> Profit (loss), attributable to owners of parent</t>
  </si>
  <si>
    <t xml:space="preserve"> Profit (loss), attributable to non-controlling interests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</si>
  <si>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</si>
  <si>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</si>
  <si>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>Annual Financial Data for the Year 2022</t>
  </si>
  <si>
    <t>البيانات المالية السنوية لعام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</si>
</sst>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3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447675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C2293230-6662-4643-87C1-81237EBBC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8116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74"/>
  <sheetViews>
    <sheetView tabSelected="1" workbookViewId="0">
      <selection activeCell="A7" sqref="A7"/>
    </sheetView>
  </sheetViews>
  <sheetFormatPr defaultRowHeight="12.75" x14ac:dyDescent="0.2"/>
  <cols>
    <col min="1" max="1" width="61.85546875" customWidth="1"/>
    <col min="2" max="3" width="20.7109375" customWidth="1"/>
    <col min="4" max="4" width="50.7109375" customWidth="1"/>
  </cols>
  <sheetData>
    <row r="7" spans="1:4" ht="15" x14ac:dyDescent="0.25">
      <c r="A7" s="29" t="s">
        <v>180</v>
      </c>
      <c r="D7" s="29" t="s">
        <v>181</v>
      </c>
    </row>
    <row r="9" spans="1:4" ht="25.5" x14ac:dyDescent="0.2">
      <c r="A9" s="5"/>
      <c r="B9" s="30" t="s">
        <v>0</v>
      </c>
      <c r="C9" s="31" t="s">
        <v>1</v>
      </c>
      <c r="D9" s="5"/>
    </row>
    <row r="10" spans="1:4" ht="12.75" customHeight="1" x14ac:dyDescent="0.2">
      <c r="A10" s="6"/>
      <c r="B10" s="30" t="s">
        <v>2</v>
      </c>
      <c r="C10" s="31" t="s">
        <v>3</v>
      </c>
      <c r="D10" s="6"/>
    </row>
    <row r="11" spans="1:4" x14ac:dyDescent="0.2">
      <c r="A11" s="7"/>
      <c r="B11" s="4">
        <v>131279</v>
      </c>
      <c r="C11" s="3">
        <v>131207</v>
      </c>
      <c r="D11" s="7"/>
    </row>
    <row r="13" spans="1:4" x14ac:dyDescent="0.2">
      <c r="A13" s="8" t="s">
        <v>114</v>
      </c>
      <c r="D13" s="8" t="s">
        <v>115</v>
      </c>
    </row>
    <row r="14" spans="1:4" x14ac:dyDescent="0.2">
      <c r="A14" s="1" t="s">
        <v>4</v>
      </c>
      <c r="B14" s="11">
        <v>12065891</v>
      </c>
      <c r="C14" s="11">
        <v>17846894</v>
      </c>
      <c r="D14" s="1" t="s">
        <v>59</v>
      </c>
    </row>
    <row r="15" spans="1:4" x14ac:dyDescent="0.2">
      <c r="A15" s="1" t="s">
        <v>5</v>
      </c>
      <c r="B15" s="11">
        <v>763170</v>
      </c>
      <c r="C15" s="2">
        <v>0</v>
      </c>
      <c r="D15" s="1" t="s">
        <v>60</v>
      </c>
    </row>
    <row r="16" spans="1:4" x14ac:dyDescent="0.2">
      <c r="A16" s="1" t="s">
        <v>6</v>
      </c>
      <c r="B16" s="11">
        <v>5080372</v>
      </c>
      <c r="C16" s="2">
        <v>0</v>
      </c>
      <c r="D16" s="1" t="s">
        <v>61</v>
      </c>
    </row>
    <row r="17" spans="1:4" x14ac:dyDescent="0.2">
      <c r="A17" s="1" t="s">
        <v>7</v>
      </c>
      <c r="B17" s="11">
        <v>-1182449</v>
      </c>
      <c r="C17" s="2">
        <v>0</v>
      </c>
      <c r="D17" s="1" t="s">
        <v>62</v>
      </c>
    </row>
    <row r="18" spans="1:4" x14ac:dyDescent="0.2">
      <c r="A18" s="1" t="s">
        <v>8</v>
      </c>
      <c r="B18" s="2">
        <v>0</v>
      </c>
      <c r="C18" s="11">
        <v>697181</v>
      </c>
      <c r="D18" s="1" t="s">
        <v>63</v>
      </c>
    </row>
    <row r="19" spans="1:4" x14ac:dyDescent="0.2">
      <c r="A19" s="1" t="s">
        <v>9</v>
      </c>
      <c r="B19" s="2">
        <v>0</v>
      </c>
      <c r="C19" s="11">
        <v>751597</v>
      </c>
      <c r="D19" s="1" t="s">
        <v>64</v>
      </c>
    </row>
    <row r="20" spans="1:4" x14ac:dyDescent="0.2">
      <c r="A20" s="1" t="s">
        <v>10</v>
      </c>
      <c r="B20" s="11">
        <v>2097018</v>
      </c>
      <c r="C20" s="11">
        <v>11310514</v>
      </c>
      <c r="D20" s="1" t="s">
        <v>65</v>
      </c>
    </row>
    <row r="21" spans="1:4" x14ac:dyDescent="0.2">
      <c r="A21" s="1" t="s">
        <v>11</v>
      </c>
      <c r="B21" s="11">
        <v>18824002</v>
      </c>
      <c r="C21" s="11">
        <v>30606186</v>
      </c>
      <c r="D21" s="1" t="s">
        <v>66</v>
      </c>
    </row>
    <row r="22" spans="1:4" x14ac:dyDescent="0.2">
      <c r="A22" s="1" t="s">
        <v>12</v>
      </c>
      <c r="B22" s="11">
        <v>1603521</v>
      </c>
      <c r="C22" s="11">
        <v>1493039</v>
      </c>
      <c r="D22" s="1" t="s">
        <v>67</v>
      </c>
    </row>
    <row r="23" spans="1:4" x14ac:dyDescent="0.2">
      <c r="A23" s="1" t="s">
        <v>13</v>
      </c>
      <c r="B23" s="11">
        <v>9099471</v>
      </c>
      <c r="C23" s="11">
        <v>5302048</v>
      </c>
      <c r="D23" s="1" t="s">
        <v>68</v>
      </c>
    </row>
    <row r="24" spans="1:4" x14ac:dyDescent="0.2">
      <c r="A24" s="1" t="s">
        <v>14</v>
      </c>
      <c r="B24" s="11">
        <v>1335711</v>
      </c>
      <c r="C24" s="2">
        <v>0</v>
      </c>
      <c r="D24" s="1" t="s">
        <v>69</v>
      </c>
    </row>
    <row r="25" spans="1:4" x14ac:dyDescent="0.2">
      <c r="A25" s="1" t="s">
        <v>15</v>
      </c>
      <c r="B25" s="11">
        <v>193203</v>
      </c>
      <c r="C25" s="11">
        <v>153995</v>
      </c>
      <c r="D25" s="1" t="s">
        <v>70</v>
      </c>
    </row>
    <row r="26" spans="1:4" x14ac:dyDescent="0.2">
      <c r="A26" s="1" t="s">
        <v>16</v>
      </c>
      <c r="B26" s="11">
        <v>492080</v>
      </c>
      <c r="C26" s="2">
        <v>0</v>
      </c>
      <c r="D26" s="1" t="s">
        <v>71</v>
      </c>
    </row>
    <row r="27" spans="1:4" x14ac:dyDescent="0.2">
      <c r="A27" s="1" t="s">
        <v>17</v>
      </c>
      <c r="B27" s="11">
        <v>12723986</v>
      </c>
      <c r="C27" s="11">
        <v>6949082</v>
      </c>
      <c r="D27" s="1" t="s">
        <v>72</v>
      </c>
    </row>
    <row r="28" spans="1:4" x14ac:dyDescent="0.2">
      <c r="A28" s="1" t="s">
        <v>18</v>
      </c>
      <c r="B28" s="11">
        <v>31547988</v>
      </c>
      <c r="C28" s="11">
        <v>37555268</v>
      </c>
      <c r="D28" s="1" t="s">
        <v>73</v>
      </c>
    </row>
    <row r="29" spans="1:4" x14ac:dyDescent="0.2">
      <c r="A29" s="1" t="s">
        <v>19</v>
      </c>
      <c r="B29" s="11">
        <v>20000000</v>
      </c>
      <c r="C29" s="11">
        <v>20000000</v>
      </c>
      <c r="D29" s="1" t="s">
        <v>74</v>
      </c>
    </row>
    <row r="30" spans="1:4" x14ac:dyDescent="0.2">
      <c r="A30" s="1" t="s">
        <v>20</v>
      </c>
      <c r="B30" s="11">
        <v>-3710890</v>
      </c>
      <c r="C30" s="11">
        <v>431338</v>
      </c>
      <c r="D30" s="1" t="s">
        <v>75</v>
      </c>
    </row>
    <row r="31" spans="1:4" x14ac:dyDescent="0.2">
      <c r="A31" s="1" t="s">
        <v>21</v>
      </c>
      <c r="B31" s="11">
        <v>1911328</v>
      </c>
      <c r="C31" s="2">
        <v>0</v>
      </c>
      <c r="D31" s="1" t="s">
        <v>76</v>
      </c>
    </row>
    <row r="32" spans="1:4" x14ac:dyDescent="0.2">
      <c r="A32" s="1" t="s">
        <v>22</v>
      </c>
      <c r="B32" s="11">
        <v>1445544</v>
      </c>
      <c r="C32" s="11">
        <v>793808</v>
      </c>
      <c r="D32" s="1" t="s">
        <v>77</v>
      </c>
    </row>
    <row r="33" spans="1:4" x14ac:dyDescent="0.2">
      <c r="A33" s="1" t="s">
        <v>23</v>
      </c>
      <c r="B33" s="11">
        <v>78853</v>
      </c>
      <c r="C33" s="2">
        <v>0</v>
      </c>
      <c r="D33" s="1" t="s">
        <v>78</v>
      </c>
    </row>
    <row r="34" spans="1:4" x14ac:dyDescent="0.2">
      <c r="A34" s="1" t="s">
        <v>24</v>
      </c>
      <c r="B34" s="11">
        <v>-1233204</v>
      </c>
      <c r="C34" s="2">
        <v>0</v>
      </c>
      <c r="D34" s="1" t="s">
        <v>79</v>
      </c>
    </row>
    <row r="35" spans="1:4" x14ac:dyDescent="0.2">
      <c r="A35" s="1" t="s">
        <v>25</v>
      </c>
      <c r="B35" s="2">
        <v>18491631</v>
      </c>
      <c r="C35" s="11">
        <v>21225146</v>
      </c>
      <c r="D35" s="1" t="s">
        <v>80</v>
      </c>
    </row>
    <row r="36" spans="1:4" x14ac:dyDescent="0.2">
      <c r="A36" s="1" t="s">
        <v>26</v>
      </c>
      <c r="B36" s="11">
        <v>18491631</v>
      </c>
      <c r="C36" s="11">
        <v>21225146</v>
      </c>
      <c r="D36" s="1" t="s">
        <v>81</v>
      </c>
    </row>
    <row r="37" spans="1:4" x14ac:dyDescent="0.2">
      <c r="A37" s="1" t="s">
        <v>27</v>
      </c>
      <c r="B37" s="11">
        <v>99750</v>
      </c>
      <c r="C37" s="11">
        <v>8391870</v>
      </c>
      <c r="D37" s="1" t="s">
        <v>82</v>
      </c>
    </row>
    <row r="38" spans="1:4" x14ac:dyDescent="0.2">
      <c r="A38" s="1" t="s">
        <v>28</v>
      </c>
      <c r="B38" s="11">
        <v>191948</v>
      </c>
      <c r="C38" s="2">
        <v>0</v>
      </c>
      <c r="D38" s="1" t="s">
        <v>83</v>
      </c>
    </row>
    <row r="39" spans="1:4" x14ac:dyDescent="0.2">
      <c r="A39" s="1" t="s">
        <v>29</v>
      </c>
      <c r="B39" s="11">
        <v>291698</v>
      </c>
      <c r="C39" s="11">
        <v>8391870</v>
      </c>
      <c r="D39" s="1" t="s">
        <v>84</v>
      </c>
    </row>
    <row r="40" spans="1:4" x14ac:dyDescent="0.2">
      <c r="A40" s="1" t="s">
        <v>30</v>
      </c>
      <c r="B40" s="2">
        <v>0</v>
      </c>
      <c r="C40" s="11">
        <v>1050255</v>
      </c>
      <c r="D40" s="1" t="s">
        <v>85</v>
      </c>
    </row>
    <row r="41" spans="1:4" x14ac:dyDescent="0.2">
      <c r="A41" s="1" t="s">
        <v>31</v>
      </c>
      <c r="B41" s="11">
        <v>4316165</v>
      </c>
      <c r="C41" s="11">
        <v>2059760</v>
      </c>
      <c r="D41" s="1" t="s">
        <v>86</v>
      </c>
    </row>
    <row r="42" spans="1:4" x14ac:dyDescent="0.2">
      <c r="A42" s="1" t="s">
        <v>32</v>
      </c>
      <c r="B42" s="11">
        <v>4924275</v>
      </c>
      <c r="C42" s="11">
        <v>3170521</v>
      </c>
      <c r="D42" s="1" t="s">
        <v>87</v>
      </c>
    </row>
    <row r="43" spans="1:4" x14ac:dyDescent="0.2">
      <c r="A43" s="9" t="s">
        <v>33</v>
      </c>
      <c r="B43" s="10">
        <v>0</v>
      </c>
      <c r="C43" s="10">
        <v>0</v>
      </c>
      <c r="D43" s="9" t="s">
        <v>88</v>
      </c>
    </row>
    <row r="44" spans="1:4" x14ac:dyDescent="0.2">
      <c r="A44" s="1" t="s">
        <v>34</v>
      </c>
      <c r="B44" s="2">
        <v>0</v>
      </c>
      <c r="C44" s="11">
        <v>528308</v>
      </c>
      <c r="D44" s="1" t="s">
        <v>89</v>
      </c>
    </row>
    <row r="45" spans="1:4" x14ac:dyDescent="0.2">
      <c r="A45" s="1" t="s">
        <v>35</v>
      </c>
      <c r="B45" s="11">
        <v>3524219</v>
      </c>
      <c r="C45" s="11">
        <v>1129408</v>
      </c>
      <c r="D45" s="1" t="s">
        <v>90</v>
      </c>
    </row>
    <row r="46" spans="1:4" x14ac:dyDescent="0.2">
      <c r="A46" s="1" t="s">
        <v>36</v>
      </c>
      <c r="B46" s="11">
        <v>12764659</v>
      </c>
      <c r="C46" s="11">
        <v>7938252</v>
      </c>
      <c r="D46" s="1" t="s">
        <v>91</v>
      </c>
    </row>
    <row r="47" spans="1:4" x14ac:dyDescent="0.2">
      <c r="A47" s="1" t="s">
        <v>37</v>
      </c>
      <c r="B47" s="11">
        <v>13056357</v>
      </c>
      <c r="C47" s="11">
        <v>16330122</v>
      </c>
      <c r="D47" s="1" t="s">
        <v>92</v>
      </c>
    </row>
    <row r="48" spans="1:4" x14ac:dyDescent="0.2">
      <c r="A48" s="1" t="s">
        <v>38</v>
      </c>
      <c r="B48" s="11">
        <v>31547988</v>
      </c>
      <c r="C48" s="11">
        <v>37555268</v>
      </c>
      <c r="D48" s="1" t="s">
        <v>93</v>
      </c>
    </row>
    <row r="50" spans="1:4" x14ac:dyDescent="0.2">
      <c r="A50" s="8" t="s">
        <v>117</v>
      </c>
      <c r="D50" s="8" t="s">
        <v>116</v>
      </c>
    </row>
    <row r="51" spans="1:4" x14ac:dyDescent="0.2">
      <c r="A51" s="1" t="s">
        <v>39</v>
      </c>
      <c r="B51" s="11">
        <v>11164318</v>
      </c>
      <c r="C51" s="11">
        <v>18435632</v>
      </c>
      <c r="D51" s="1" t="s">
        <v>94</v>
      </c>
    </row>
    <row r="52" spans="1:4" x14ac:dyDescent="0.2">
      <c r="A52" s="1" t="s">
        <v>40</v>
      </c>
      <c r="B52" s="11">
        <v>7495835</v>
      </c>
      <c r="C52" s="11">
        <v>13633327</v>
      </c>
      <c r="D52" s="1" t="s">
        <v>95</v>
      </c>
    </row>
    <row r="53" spans="1:4" x14ac:dyDescent="0.2">
      <c r="A53" s="1" t="s">
        <v>41</v>
      </c>
      <c r="B53" s="11">
        <v>3668483</v>
      </c>
      <c r="C53" s="11">
        <v>4802305</v>
      </c>
      <c r="D53" s="1" t="s">
        <v>96</v>
      </c>
    </row>
    <row r="54" spans="1:4" x14ac:dyDescent="0.2">
      <c r="A54" s="1" t="s">
        <v>42</v>
      </c>
      <c r="B54" s="11">
        <v>4454959</v>
      </c>
      <c r="C54" s="11">
        <v>2985602</v>
      </c>
      <c r="D54" s="1" t="s">
        <v>97</v>
      </c>
    </row>
    <row r="55" spans="1:4" x14ac:dyDescent="0.2">
      <c r="A55" s="1" t="s">
        <v>43</v>
      </c>
      <c r="B55" s="2">
        <v>0</v>
      </c>
      <c r="C55" s="11">
        <v>87532</v>
      </c>
      <c r="D55" s="1" t="s">
        <v>98</v>
      </c>
    </row>
    <row r="56" spans="1:4" x14ac:dyDescent="0.2">
      <c r="A56" s="1" t="s">
        <v>44</v>
      </c>
      <c r="B56" s="11">
        <v>0</v>
      </c>
      <c r="C56" s="2">
        <v>0</v>
      </c>
      <c r="D56" s="1" t="s">
        <v>99</v>
      </c>
    </row>
    <row r="57" spans="1:4" x14ac:dyDescent="0.2">
      <c r="A57" s="1" t="s">
        <v>45</v>
      </c>
      <c r="B57" s="11">
        <v>-786476</v>
      </c>
      <c r="C57" s="11">
        <v>1729171</v>
      </c>
      <c r="D57" s="1" t="s">
        <v>100</v>
      </c>
    </row>
    <row r="58" spans="1:4" x14ac:dyDescent="0.2">
      <c r="A58" s="1" t="s">
        <v>46</v>
      </c>
      <c r="B58" s="11">
        <v>2053074</v>
      </c>
      <c r="C58" s="11">
        <v>404804</v>
      </c>
      <c r="D58" s="1" t="s">
        <v>101</v>
      </c>
    </row>
    <row r="59" spans="1:4" x14ac:dyDescent="0.2">
      <c r="A59" s="1" t="s">
        <v>47</v>
      </c>
      <c r="B59" s="11">
        <v>376874</v>
      </c>
      <c r="C59" s="11">
        <v>328270</v>
      </c>
      <c r="D59" s="1" t="s">
        <v>102</v>
      </c>
    </row>
    <row r="60" spans="1:4" x14ac:dyDescent="0.2">
      <c r="A60" s="1" t="s">
        <v>48</v>
      </c>
      <c r="B60" s="11">
        <v>-6994</v>
      </c>
      <c r="C60" s="2">
        <v>0</v>
      </c>
      <c r="D60" s="1" t="s">
        <v>103</v>
      </c>
    </row>
    <row r="61" spans="1:4" x14ac:dyDescent="0.2">
      <c r="A61" s="1" t="s">
        <v>49</v>
      </c>
      <c r="B61" s="11">
        <v>193114</v>
      </c>
      <c r="C61" s="11">
        <v>372631</v>
      </c>
      <c r="D61" s="1" t="s">
        <v>104</v>
      </c>
    </row>
    <row r="62" spans="1:4" x14ac:dyDescent="0.2">
      <c r="A62" s="1" t="s">
        <v>50</v>
      </c>
      <c r="B62" s="11">
        <v>-2662784</v>
      </c>
      <c r="C62" s="11">
        <v>1280006</v>
      </c>
      <c r="D62" s="1" t="s">
        <v>105</v>
      </c>
    </row>
    <row r="63" spans="1:4" x14ac:dyDescent="0.2">
      <c r="A63" s="1" t="s">
        <v>51</v>
      </c>
      <c r="B63" s="2">
        <v>0</v>
      </c>
      <c r="C63" s="11">
        <v>396982</v>
      </c>
      <c r="D63" s="1" t="s">
        <v>106</v>
      </c>
    </row>
    <row r="64" spans="1:4" x14ac:dyDescent="0.2">
      <c r="A64" s="1" t="s">
        <v>52</v>
      </c>
      <c r="B64" s="11">
        <v>-2662784</v>
      </c>
      <c r="C64" s="11">
        <v>883024</v>
      </c>
      <c r="D64" s="1" t="s">
        <v>107</v>
      </c>
    </row>
    <row r="65" spans="1:4" x14ac:dyDescent="0.2">
      <c r="A65" s="1" t="s">
        <v>53</v>
      </c>
      <c r="B65" s="11">
        <v>-2662784</v>
      </c>
      <c r="C65" s="11">
        <v>883024</v>
      </c>
      <c r="D65" s="1" t="s">
        <v>108</v>
      </c>
    </row>
    <row r="66" spans="1:4" x14ac:dyDescent="0.2">
      <c r="A66" s="1" t="s">
        <v>176</v>
      </c>
      <c r="B66" s="11">
        <v>-2662784</v>
      </c>
      <c r="C66" s="11">
        <v>883024</v>
      </c>
      <c r="D66" s="1" t="s">
        <v>178</v>
      </c>
    </row>
    <row r="67" spans="1:4" x14ac:dyDescent="0.2">
      <c r="A67" s="1" t="s">
        <v>177</v>
      </c>
      <c r="B67" s="11">
        <v>0</v>
      </c>
      <c r="C67" s="11">
        <v>0</v>
      </c>
      <c r="D67" s="1" t="s">
        <v>179</v>
      </c>
    </row>
    <row r="69" spans="1:4" x14ac:dyDescent="0.2">
      <c r="A69" s="8" t="s">
        <v>118</v>
      </c>
      <c r="D69" s="8" t="s">
        <v>119</v>
      </c>
    </row>
    <row r="70" spans="1:4" x14ac:dyDescent="0.2">
      <c r="A70" s="1" t="s">
        <v>54</v>
      </c>
      <c r="B70" s="11">
        <v>-1373323</v>
      </c>
      <c r="C70" s="11">
        <v>1950058</v>
      </c>
      <c r="D70" s="1" t="s">
        <v>109</v>
      </c>
    </row>
    <row r="71" spans="1:4" x14ac:dyDescent="0.2">
      <c r="A71" s="1" t="s">
        <v>55</v>
      </c>
      <c r="B71" s="11">
        <v>-829410</v>
      </c>
      <c r="C71" s="11">
        <v>-4940672</v>
      </c>
      <c r="D71" s="1" t="s">
        <v>110</v>
      </c>
    </row>
    <row r="72" spans="1:4" x14ac:dyDescent="0.2">
      <c r="A72" s="1" t="s">
        <v>56</v>
      </c>
      <c r="B72" s="11">
        <v>2078961</v>
      </c>
      <c r="C72" s="11">
        <v>2994218</v>
      </c>
      <c r="D72" s="1" t="s">
        <v>111</v>
      </c>
    </row>
    <row r="73" spans="1:4" x14ac:dyDescent="0.2">
      <c r="A73" s="1" t="s">
        <v>57</v>
      </c>
      <c r="B73" s="11">
        <v>316974</v>
      </c>
      <c r="C73" s="11">
        <v>171315</v>
      </c>
      <c r="D73" s="1" t="s">
        <v>112</v>
      </c>
    </row>
    <row r="74" spans="1:4" x14ac:dyDescent="0.2">
      <c r="A74" s="1" t="s">
        <v>58</v>
      </c>
      <c r="B74" s="11">
        <v>193202</v>
      </c>
      <c r="C74" s="11">
        <v>174919</v>
      </c>
      <c r="D74" s="1" t="s">
        <v>113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5DA83-0E81-4F5B-8F43-1EF65913505C}">
  <dimension ref="B3:E38"/>
  <sheetViews>
    <sheetView workbookViewId="0">
      <selection activeCell="C3" sqref="C3:D5"/>
    </sheetView>
  </sheetViews>
  <sheetFormatPr defaultRowHeight="12.75" x14ac:dyDescent="0.2"/>
  <cols>
    <col min="2" max="2" width="43.7109375" bestFit="1" customWidth="1"/>
    <col min="3" max="4" width="16.7109375" customWidth="1"/>
    <col min="5" max="5" width="35.28515625" customWidth="1"/>
  </cols>
  <sheetData>
    <row r="3" spans="2:5" ht="51" x14ac:dyDescent="0.2">
      <c r="B3" s="12"/>
      <c r="C3" s="30" t="s">
        <v>0</v>
      </c>
      <c r="D3" s="31" t="s">
        <v>1</v>
      </c>
      <c r="E3" s="12"/>
    </row>
    <row r="4" spans="2:5" ht="30" x14ac:dyDescent="0.2">
      <c r="B4" s="13" t="s">
        <v>120</v>
      </c>
      <c r="C4" s="30" t="s">
        <v>2</v>
      </c>
      <c r="D4" s="31" t="s">
        <v>3</v>
      </c>
      <c r="E4" s="13" t="s">
        <v>121</v>
      </c>
    </row>
    <row r="5" spans="2:5" ht="15" x14ac:dyDescent="0.2">
      <c r="B5" s="14"/>
      <c r="C5" s="4">
        <v>131279</v>
      </c>
      <c r="D5" s="3">
        <v>131207</v>
      </c>
      <c r="E5" s="14"/>
    </row>
    <row r="6" spans="2:5" ht="14.25" x14ac:dyDescent="0.2">
      <c r="B6" s="15" t="s">
        <v>122</v>
      </c>
      <c r="C6" s="26">
        <v>1</v>
      </c>
      <c r="D6" s="26">
        <v>1</v>
      </c>
      <c r="E6" s="17" t="s">
        <v>123</v>
      </c>
    </row>
    <row r="7" spans="2:5" ht="14.25" x14ac:dyDescent="0.2">
      <c r="B7" s="15" t="s">
        <v>124</v>
      </c>
      <c r="C7" s="26">
        <v>0.8</v>
      </c>
      <c r="D7" s="26">
        <v>2.02</v>
      </c>
      <c r="E7" s="18" t="s">
        <v>125</v>
      </c>
    </row>
    <row r="8" spans="2:5" ht="14.25" x14ac:dyDescent="0.2">
      <c r="B8" s="15" t="s">
        <v>126</v>
      </c>
      <c r="C8" s="16">
        <v>56188.46</v>
      </c>
      <c r="D8" s="16">
        <v>3493988.62</v>
      </c>
      <c r="E8" s="18" t="s">
        <v>127</v>
      </c>
    </row>
    <row r="9" spans="2:5" ht="14.25" x14ac:dyDescent="0.2">
      <c r="B9" s="15" t="s">
        <v>128</v>
      </c>
      <c r="C9" s="16">
        <v>60387</v>
      </c>
      <c r="D9" s="16">
        <v>2276956</v>
      </c>
      <c r="E9" s="18" t="s">
        <v>129</v>
      </c>
    </row>
    <row r="10" spans="2:5" ht="14.25" x14ac:dyDescent="0.2">
      <c r="B10" s="15" t="s">
        <v>130</v>
      </c>
      <c r="C10" s="16">
        <v>84</v>
      </c>
      <c r="D10" s="16">
        <v>471</v>
      </c>
      <c r="E10" s="18" t="s">
        <v>131</v>
      </c>
    </row>
    <row r="11" spans="2:5" ht="14.25" x14ac:dyDescent="0.2">
      <c r="B11" s="15" t="s">
        <v>132</v>
      </c>
      <c r="C11" s="19">
        <v>20000000</v>
      </c>
      <c r="D11" s="19">
        <v>20000000</v>
      </c>
      <c r="E11" s="18" t="s">
        <v>133</v>
      </c>
    </row>
    <row r="12" spans="2:5" ht="14.25" x14ac:dyDescent="0.2">
      <c r="B12" s="15" t="s">
        <v>134</v>
      </c>
      <c r="C12" s="19">
        <v>16000000</v>
      </c>
      <c r="D12" s="19">
        <v>40400000</v>
      </c>
      <c r="E12" s="18" t="s">
        <v>135</v>
      </c>
    </row>
    <row r="13" spans="2:5" ht="14.25" x14ac:dyDescent="0.2">
      <c r="B13" s="15" t="s">
        <v>136</v>
      </c>
      <c r="C13" s="20">
        <v>44926</v>
      </c>
      <c r="D13" s="20">
        <v>44926</v>
      </c>
      <c r="E13" s="18" t="s">
        <v>137</v>
      </c>
    </row>
    <row r="16" spans="2:5" ht="15" x14ac:dyDescent="0.2">
      <c r="B16" s="21" t="s">
        <v>138</v>
      </c>
      <c r="C16" s="22"/>
      <c r="D16" s="22"/>
      <c r="E16" s="23" t="s">
        <v>139</v>
      </c>
    </row>
    <row r="17" spans="2:5" ht="14.25" x14ac:dyDescent="0.2">
      <c r="B17" s="24" t="s">
        <v>140</v>
      </c>
      <c r="C17" s="25">
        <f>C9*100/C11</f>
        <v>0.30193500000000001</v>
      </c>
      <c r="D17" s="25">
        <f>D9*100/D11</f>
        <v>11.384779999999999</v>
      </c>
      <c r="E17" s="17" t="s">
        <v>141</v>
      </c>
    </row>
    <row r="18" spans="2:5" ht="14.25" x14ac:dyDescent="0.2">
      <c r="B18" s="15" t="s">
        <v>142</v>
      </c>
      <c r="C18" s="26">
        <f>'Annual Financial Data'!B66/'Financial Ratios'!C11</f>
        <v>-0.13313920000000001</v>
      </c>
      <c r="D18" s="26">
        <f>'Annual Financial Data'!C66/'Financial Ratios'!D11</f>
        <v>4.4151200000000002E-2</v>
      </c>
      <c r="E18" s="18" t="s">
        <v>143</v>
      </c>
    </row>
    <row r="19" spans="2:5" ht="14.25" x14ac:dyDescent="0.2">
      <c r="B19" s="15" t="s">
        <v>144</v>
      </c>
      <c r="C19" s="26">
        <f>'Annual Financial Data'!B35/'Financial Ratios'!C11</f>
        <v>0.92458154999999997</v>
      </c>
      <c r="D19" s="26">
        <f>'Annual Financial Data'!C35/'Financial Ratios'!D11</f>
        <v>1.0612573000000001</v>
      </c>
      <c r="E19" s="18" t="s">
        <v>145</v>
      </c>
    </row>
    <row r="20" spans="2:5" ht="14.25" x14ac:dyDescent="0.2">
      <c r="B20" s="15" t="s">
        <v>146</v>
      </c>
      <c r="C20" s="26">
        <f>C12/'Annual Financial Data'!B66</f>
        <v>-6.0087487381627653</v>
      </c>
      <c r="D20" s="26">
        <f>D12/'Annual Financial Data'!C66</f>
        <v>45.751870843827575</v>
      </c>
      <c r="E20" s="18" t="s">
        <v>147</v>
      </c>
    </row>
    <row r="21" spans="2:5" ht="14.25" x14ac:dyDescent="0.2">
      <c r="B21" s="15" t="s">
        <v>148</v>
      </c>
      <c r="C21" s="26">
        <f>C12/'Annual Financial Data'!B35</f>
        <v>0.86525628810135791</v>
      </c>
      <c r="D21" s="26">
        <f>D12/'Annual Financial Data'!C35</f>
        <v>1.9034026903748977</v>
      </c>
      <c r="E21" s="18" t="s">
        <v>149</v>
      </c>
    </row>
    <row r="22" spans="2:5" x14ac:dyDescent="0.2">
      <c r="B22" s="27"/>
      <c r="C22" s="28"/>
      <c r="D22" s="28"/>
    </row>
    <row r="23" spans="2:5" ht="14.25" x14ac:dyDescent="0.2">
      <c r="B23" s="15" t="s">
        <v>150</v>
      </c>
      <c r="C23" s="26">
        <f>'Annual Financial Data'!B53*100/'Annual Financial Data'!B51</f>
        <v>32.85899774621253</v>
      </c>
      <c r="D23" s="26">
        <f>'Annual Financial Data'!C53*100/'Annual Financial Data'!C51</f>
        <v>26.04903916502564</v>
      </c>
      <c r="E23" s="18" t="s">
        <v>151</v>
      </c>
    </row>
    <row r="24" spans="2:5" ht="28.5" x14ac:dyDescent="0.2">
      <c r="B24" s="15" t="s">
        <v>152</v>
      </c>
      <c r="C24" s="26">
        <f>('Annual Financial Data'!B62+'Annual Financial Data'!B61)*100/'Annual Financial Data'!B51</f>
        <v>-22.121100455934702</v>
      </c>
      <c r="D24" s="26">
        <f>('Annual Financial Data'!C62+'Annual Financial Data'!C61)*100/'Annual Financial Data'!C51</f>
        <v>8.9643631419850429</v>
      </c>
      <c r="E24" s="18" t="s">
        <v>153</v>
      </c>
    </row>
    <row r="25" spans="2:5" ht="14.25" x14ac:dyDescent="0.2">
      <c r="B25" s="15" t="s">
        <v>154</v>
      </c>
      <c r="C25" s="26">
        <f>'Annual Financial Data'!B65*100/'Annual Financial Data'!B51</f>
        <v>-23.85084337440048</v>
      </c>
      <c r="D25" s="26">
        <f>'Annual Financial Data'!C65*100/'Annual Financial Data'!C51</f>
        <v>4.7897679884258917</v>
      </c>
      <c r="E25" s="18" t="s">
        <v>155</v>
      </c>
    </row>
    <row r="26" spans="2:5" ht="14.25" x14ac:dyDescent="0.2">
      <c r="B26" s="15" t="s">
        <v>156</v>
      </c>
      <c r="C26" s="26">
        <f>'Annual Financial Data'!B65*100/'Annual Financial Data'!B28</f>
        <v>-8.4404241563677527</v>
      </c>
      <c r="D26" s="26">
        <f>'Annual Financial Data'!C65*100/'Annual Financial Data'!C28</f>
        <v>2.3512653404576955</v>
      </c>
      <c r="E26" s="18" t="s">
        <v>157</v>
      </c>
    </row>
    <row r="27" spans="2:5" ht="14.25" x14ac:dyDescent="0.2">
      <c r="B27" s="15" t="s">
        <v>158</v>
      </c>
      <c r="C27" s="26">
        <f>'Annual Financial Data'!B66*100/'Annual Financial Data'!B35</f>
        <v>-14.399941249098038</v>
      </c>
      <c r="D27" s="26">
        <f>'Annual Financial Data'!C66*100/'Annual Financial Data'!C35</f>
        <v>4.1602729140237713</v>
      </c>
      <c r="E27" s="18" t="s">
        <v>159</v>
      </c>
    </row>
    <row r="28" spans="2:5" x14ac:dyDescent="0.2">
      <c r="B28" s="27"/>
      <c r="C28" s="28"/>
      <c r="D28" s="28"/>
    </row>
    <row r="29" spans="2:5" ht="14.25" x14ac:dyDescent="0.2">
      <c r="B29" s="15" t="s">
        <v>160</v>
      </c>
      <c r="C29" s="26">
        <f>'Annual Financial Data'!B47*100/'Annual Financial Data'!B28</f>
        <v>41.38570421669997</v>
      </c>
      <c r="D29" s="26">
        <f>'Annual Financial Data'!C47*100/'Annual Financial Data'!C28</f>
        <v>43.482906312903957</v>
      </c>
      <c r="E29" s="18" t="s">
        <v>161</v>
      </c>
    </row>
    <row r="30" spans="2:5" ht="14.25" x14ac:dyDescent="0.2">
      <c r="B30" s="15" t="s">
        <v>162</v>
      </c>
      <c r="C30" s="26">
        <f>'Annual Financial Data'!B36*100/'Annual Financial Data'!B28</f>
        <v>58.61429578330003</v>
      </c>
      <c r="D30" s="26">
        <f>'Annual Financial Data'!C36*100/'Annual Financial Data'!C28</f>
        <v>56.517093687096043</v>
      </c>
      <c r="E30" s="18" t="s">
        <v>163</v>
      </c>
    </row>
    <row r="31" spans="2:5" ht="14.25" x14ac:dyDescent="0.2">
      <c r="B31" s="15" t="s">
        <v>164</v>
      </c>
      <c r="C31" s="26">
        <f>('Annual Financial Data'!B62+'Annual Financial Data'!B61)/'Annual Financial Data'!B61</f>
        <v>-12.788663690876891</v>
      </c>
      <c r="D31" s="26">
        <f>('Annual Financial Data'!C62+'Annual Financial Data'!C61)/'Annual Financial Data'!C61</f>
        <v>4.4350496872240903</v>
      </c>
      <c r="E31" s="18" t="s">
        <v>165</v>
      </c>
    </row>
    <row r="32" spans="2:5" x14ac:dyDescent="0.2">
      <c r="B32" s="27"/>
      <c r="C32" s="28"/>
      <c r="D32" s="28"/>
    </row>
    <row r="33" spans="2:5" ht="14.25" x14ac:dyDescent="0.2">
      <c r="B33" s="15" t="s">
        <v>166</v>
      </c>
      <c r="C33" s="26">
        <f>'Annual Financial Data'!B51/'Annual Financial Data'!B28</f>
        <v>0.35388367714606711</v>
      </c>
      <c r="D33" s="26">
        <f>'Annual Financial Data'!C51/'Annual Financial Data'!C28</f>
        <v>0.49089336814212059</v>
      </c>
      <c r="E33" s="18" t="s">
        <v>167</v>
      </c>
    </row>
    <row r="34" spans="2:5" ht="14.25" x14ac:dyDescent="0.2">
      <c r="B34" s="15" t="s">
        <v>168</v>
      </c>
      <c r="C34" s="26">
        <f>'Annual Financial Data'!B51/('Annual Financial Data'!B14+'Annual Financial Data'!B20)</f>
        <v>0.78827859446106729</v>
      </c>
      <c r="D34" s="26">
        <f>'Annual Financial Data'!C51/('Annual Financial Data'!C14+'Annual Financial Data'!C20)</f>
        <v>0.6322795222401113</v>
      </c>
      <c r="E34" s="18" t="s">
        <v>169</v>
      </c>
    </row>
    <row r="35" spans="2:5" ht="14.25" x14ac:dyDescent="0.2">
      <c r="B35" s="15" t="s">
        <v>170</v>
      </c>
      <c r="C35" s="26">
        <f>'Annual Financial Data'!B51/'Financial Ratios'!C38</f>
        <v>-274.48966144616821</v>
      </c>
      <c r="D35" s="26">
        <f>'Annual Financial Data'!C51/'Financial Ratios'!D38</f>
        <v>-18.63747586360282</v>
      </c>
      <c r="E35" s="18" t="s">
        <v>171</v>
      </c>
    </row>
    <row r="36" spans="2:5" x14ac:dyDescent="0.2">
      <c r="B36" s="27"/>
      <c r="C36" s="28"/>
      <c r="D36" s="28"/>
    </row>
    <row r="37" spans="2:5" ht="14.25" x14ac:dyDescent="0.2">
      <c r="B37" s="15" t="s">
        <v>172</v>
      </c>
      <c r="C37" s="26">
        <f>'Annual Financial Data'!B27/'Annual Financial Data'!B46</f>
        <v>0.99681362424174436</v>
      </c>
      <c r="D37" s="26">
        <f>'Annual Financial Data'!C27/'Annual Financial Data'!C46</f>
        <v>0.87539196286537646</v>
      </c>
      <c r="E37" s="18" t="s">
        <v>173</v>
      </c>
    </row>
    <row r="38" spans="2:5" ht="14.25" x14ac:dyDescent="0.2">
      <c r="B38" s="15" t="s">
        <v>174</v>
      </c>
      <c r="C38" s="19">
        <f>'Annual Financial Data'!B27-'Annual Financial Data'!B46</f>
        <v>-40673</v>
      </c>
      <c r="D38" s="19">
        <f>'Annual Financial Data'!C27-'Annual Financial Data'!C46</f>
        <v>-989170</v>
      </c>
      <c r="E38" s="18" t="s"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2023-07-27T10:45:53Z</dcterms:created>
  <dcterms:modified xsi:type="dcterms:W3CDTF">2023-09-11T09:13:36Z</dcterms:modified>
</cp:coreProperties>
</file>